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  <c r="H12" i="1"/>
  <c r="G12" i="1"/>
  <c r="F12" i="1"/>
  <c r="I20" i="1"/>
  <c r="H20" i="1"/>
  <c r="G20" i="1"/>
  <c r="F20" i="1"/>
  <c r="E17" i="1"/>
  <c r="E18" i="1"/>
  <c r="I18" i="1"/>
  <c r="I17" i="1"/>
  <c r="I11" i="1"/>
  <c r="I10" i="1"/>
  <c r="H11" i="1"/>
  <c r="H10" i="1"/>
  <c r="G11" i="1"/>
  <c r="G10" i="1"/>
  <c r="F11" i="1"/>
  <c r="F10" i="1"/>
  <c r="F18" i="1" l="1"/>
  <c r="H18" i="1"/>
  <c r="G18" i="1"/>
  <c r="F17" i="1"/>
  <c r="H17" i="1"/>
  <c r="G17" i="1"/>
</calcChain>
</file>

<file path=xl/sharedStrings.xml><?xml version="1.0" encoding="utf-8"?>
<sst xmlns="http://schemas.openxmlformats.org/spreadsheetml/2006/main" count="16" uniqueCount="16">
  <si>
    <t>სპეციალური ფასი სახელმწიფო   პროგრამისთვის +დისტრ .</t>
  </si>
  <si>
    <t>*სპეც  ფასი გათვლილია  დაშვებაზე  რომ  კომპანია  გააკეთებს 25% ფასდაკლებას .</t>
  </si>
  <si>
    <t>ფასის  გათვლისას  აღებულის  კურსი 1აშშ  დოლარი-2.7 ლარი</t>
  </si>
  <si>
    <t>არსებული მდგომარეობა/სააფთიაქო ფასი</t>
  </si>
  <si>
    <t>ესბრიეტი(პირფენიდონი) 267 მგN270 (სააფთიაქო  ფასი)</t>
  </si>
  <si>
    <t>ესბრიეტი(პირფენიდონი) 267 მგN270</t>
  </si>
  <si>
    <t>ჯანდაცვის  სამინისტროს  წილი</t>
  </si>
  <si>
    <t>პაციენტის წილი</t>
  </si>
  <si>
    <t>სულ პაციენტების   რაოდენობა</t>
  </si>
  <si>
    <t>N</t>
  </si>
  <si>
    <t>ლარი</t>
  </si>
  <si>
    <t>პაციენტის საჭიროება 1 თვე (კოლოფი)</t>
  </si>
  <si>
    <t>სამინისტროს ხარჯი 2017 წლის 10 თვე</t>
  </si>
  <si>
    <t>სამინისტროს ხარჯი 2018 წლის 12 თვე</t>
  </si>
  <si>
    <t>იმ დაშვებით, რომ17 პაციენტიდან2-3 პაციენტი ვერ  შეძლებს თანადაფინანსებას თვეში940 ლარით აღნიშნული ბიუჯეტი შემცირდება10%-ით. ანუ  სამინისტროს ბიუჯეტი  იქნება</t>
  </si>
  <si>
    <t>ფასდაკლების პროცენტი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</si>
</sst>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4"/>
  <sheetViews>
    <sheetView tabSelected="1" workbookViewId="0">
      <selection activeCell="F20" sqref="F20"/>
    </sheetView>
  </sheetViews>
  <sheetFormatPr defaultRowHeight="15" x14ac:dyDescent="0.25"/>
  <cols>
    <col min="3" max="3" width="82.140625" bestFit="1" customWidth="1"/>
    <col min="5" max="9" width="12.42578125" bestFit="1" customWidth="1"/>
  </cols>
  <sheetData>
    <row r="4" spans="3:9" x14ac:dyDescent="0.25">
      <c r="C4" s="2" t="s">
        <v>3</v>
      </c>
      <c r="D4" s="5" t="s">
        <v>9</v>
      </c>
      <c r="E4" s="5" t="s">
        <v>10</v>
      </c>
      <c r="F4" s="6">
        <v>0.8</v>
      </c>
      <c r="G4" s="6">
        <v>0.7</v>
      </c>
      <c r="H4" s="6">
        <v>0.6</v>
      </c>
      <c r="I4" s="6">
        <v>0.5</v>
      </c>
    </row>
    <row r="5" spans="3:9" x14ac:dyDescent="0.25">
      <c r="C5" s="3" t="s">
        <v>4</v>
      </c>
      <c r="D5" s="1">
        <v>1</v>
      </c>
      <c r="E5" s="1">
        <v>6300</v>
      </c>
      <c r="F5" s="1"/>
      <c r="G5" s="1"/>
      <c r="H5" s="1"/>
      <c r="I5" s="1"/>
    </row>
    <row r="6" spans="3:9" x14ac:dyDescent="0.25">
      <c r="C6" s="1"/>
      <c r="D6" s="1"/>
      <c r="E6" s="1"/>
      <c r="F6" s="1"/>
      <c r="G6" s="1"/>
      <c r="H6" s="1"/>
      <c r="I6" s="1"/>
    </row>
    <row r="7" spans="3:9" x14ac:dyDescent="0.25">
      <c r="C7" s="1"/>
      <c r="D7" s="1"/>
      <c r="E7" s="1"/>
      <c r="F7" s="1"/>
      <c r="G7" s="1"/>
      <c r="H7" s="1"/>
      <c r="I7" s="1"/>
    </row>
    <row r="8" spans="3:9" x14ac:dyDescent="0.25">
      <c r="C8" s="2" t="s">
        <v>0</v>
      </c>
      <c r="D8" s="1"/>
      <c r="E8" s="1"/>
      <c r="F8" s="1"/>
      <c r="G8" s="1"/>
      <c r="H8" s="1"/>
      <c r="I8" s="1"/>
    </row>
    <row r="9" spans="3:9" x14ac:dyDescent="0.25">
      <c r="C9" s="1" t="s">
        <v>5</v>
      </c>
      <c r="D9" s="1">
        <v>1</v>
      </c>
      <c r="E9" s="1">
        <v>4700</v>
      </c>
      <c r="F9" s="1"/>
      <c r="G9" s="1"/>
      <c r="H9" s="1"/>
      <c r="I9" s="1"/>
    </row>
    <row r="10" spans="3:9" x14ac:dyDescent="0.25">
      <c r="C10" s="4" t="s">
        <v>6</v>
      </c>
      <c r="D10" s="1"/>
      <c r="E10" s="1"/>
      <c r="F10" s="1">
        <f>E9*80/100</f>
        <v>3760</v>
      </c>
      <c r="G10" s="1">
        <f>E9*70/100</f>
        <v>3290</v>
      </c>
      <c r="H10" s="1">
        <f>E9*60/100</f>
        <v>2820</v>
      </c>
      <c r="I10" s="1">
        <f>E9*50/100</f>
        <v>2350</v>
      </c>
    </row>
    <row r="11" spans="3:9" x14ac:dyDescent="0.25">
      <c r="C11" s="1" t="s">
        <v>7</v>
      </c>
      <c r="D11" s="1"/>
      <c r="E11" s="1"/>
      <c r="F11" s="1">
        <f>E9*20/100</f>
        <v>940</v>
      </c>
      <c r="G11" s="1">
        <f>E9*30/100</f>
        <v>1410</v>
      </c>
      <c r="H11" s="1">
        <f>E9*40/100</f>
        <v>1880</v>
      </c>
      <c r="I11" s="1">
        <f>E9*50/100</f>
        <v>2350</v>
      </c>
    </row>
    <row r="12" spans="3:9" x14ac:dyDescent="0.25">
      <c r="C12" s="1" t="s">
        <v>15</v>
      </c>
      <c r="D12" s="1"/>
      <c r="E12" s="1"/>
      <c r="F12" s="1">
        <f>(E5-F11)/E5*100</f>
        <v>85.079365079365076</v>
      </c>
      <c r="G12" s="1">
        <f>(E5-G11)/E5*100</f>
        <v>77.61904761904762</v>
      </c>
      <c r="H12" s="1">
        <f>(E5-H11)/E5*100</f>
        <v>70.158730158730151</v>
      </c>
      <c r="I12" s="1">
        <f>(E5-I11)/E5*100</f>
        <v>62.698412698412696</v>
      </c>
    </row>
    <row r="13" spans="3:9" x14ac:dyDescent="0.25">
      <c r="C13" s="1"/>
      <c r="D13" s="1"/>
      <c r="E13" s="1"/>
      <c r="F13" s="1"/>
      <c r="G13" s="1"/>
      <c r="H13" s="1"/>
      <c r="I13" s="1"/>
    </row>
    <row r="14" spans="3:9" x14ac:dyDescent="0.25">
      <c r="C14" s="1" t="s">
        <v>8</v>
      </c>
      <c r="D14" s="1">
        <v>17</v>
      </c>
      <c r="E14" s="1"/>
      <c r="F14" s="1"/>
      <c r="G14" s="1"/>
      <c r="H14" s="1"/>
      <c r="I14" s="1"/>
    </row>
    <row r="15" spans="3:9" x14ac:dyDescent="0.25">
      <c r="C15" s="1" t="s">
        <v>11</v>
      </c>
      <c r="D15" s="1">
        <v>1</v>
      </c>
      <c r="E15" s="1"/>
      <c r="F15" s="1"/>
      <c r="G15" s="1"/>
      <c r="H15" s="1"/>
      <c r="I15" s="1"/>
    </row>
    <row r="16" spans="3:9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 t="s">
        <v>12</v>
      </c>
      <c r="D17" s="1"/>
      <c r="E17" s="7">
        <f>D14*E9*D15*10</f>
        <v>799000</v>
      </c>
      <c r="F17" s="8">
        <f>E17*80/100</f>
        <v>639200</v>
      </c>
      <c r="G17" s="8">
        <f>E17*70/100</f>
        <v>559300</v>
      </c>
      <c r="H17" s="8">
        <f>E17*60/100</f>
        <v>479400</v>
      </c>
      <c r="I17" s="8">
        <f>E17*50/100</f>
        <v>399500</v>
      </c>
    </row>
    <row r="18" spans="3:9" x14ac:dyDescent="0.25">
      <c r="C18" s="1" t="s">
        <v>13</v>
      </c>
      <c r="D18" s="1"/>
      <c r="E18" s="7">
        <f>D14*D15*E9*12</f>
        <v>958800</v>
      </c>
      <c r="F18" s="8">
        <f>E18*80/100</f>
        <v>767040</v>
      </c>
      <c r="G18" s="8">
        <f>E18*70/100</f>
        <v>671160</v>
      </c>
      <c r="H18" s="8">
        <f>E18*60/100</f>
        <v>575280</v>
      </c>
      <c r="I18" s="8">
        <f>E18*50/100</f>
        <v>479400</v>
      </c>
    </row>
    <row r="19" spans="3:9" x14ac:dyDescent="0.25">
      <c r="C19" s="1"/>
      <c r="D19" s="1"/>
      <c r="E19" s="1"/>
      <c r="F19" s="1"/>
      <c r="G19" s="1"/>
      <c r="H19" s="1"/>
      <c r="I19" s="1"/>
    </row>
    <row r="20" spans="3:9" ht="45" x14ac:dyDescent="0.25">
      <c r="C20" s="9" t="s">
        <v>14</v>
      </c>
      <c r="D20" s="10">
        <v>-0.1</v>
      </c>
      <c r="E20" s="1"/>
      <c r="F20" s="8">
        <f>F17-F17*10/100</f>
        <v>575280</v>
      </c>
      <c r="G20" s="8">
        <f>G17-G17*10/100</f>
        <v>503370</v>
      </c>
      <c r="H20" s="8">
        <f>H17-H17*10/100</f>
        <v>431460</v>
      </c>
      <c r="I20" s="8">
        <f>I17-I17*10/100</f>
        <v>359550</v>
      </c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 t="s">
        <v>1</v>
      </c>
      <c r="D22" s="1"/>
      <c r="E22" s="1"/>
      <c r="F22" s="1"/>
      <c r="G22" s="1"/>
      <c r="H22" s="1"/>
      <c r="I22" s="1"/>
    </row>
    <row r="23" spans="3:9" x14ac:dyDescent="0.25">
      <c r="C23" s="1" t="s">
        <v>2</v>
      </c>
      <c r="D23" s="1"/>
      <c r="E23" s="1"/>
      <c r="F23" s="1"/>
      <c r="G23" s="1"/>
      <c r="H23" s="1"/>
      <c r="I23" s="1"/>
    </row>
    <row r="24" spans="3:9" x14ac:dyDescent="0.25">
      <c r="C24" s="1"/>
      <c r="D24" s="1"/>
      <c r="E24" s="1"/>
      <c r="F24" s="1"/>
      <c r="G24" s="1"/>
      <c r="H24" s="1"/>
      <c r="I24" s="1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2017-02-22T14:03:41Z</dcterms:modified>
</cp:coreProperties>
</file>